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d00c8dcf7ab2e39/Ben Desktop/"/>
    </mc:Choice>
  </mc:AlternateContent>
  <xr:revisionPtr revIDLastSave="0" documentId="8_{BF445C8B-7954-4AA2-87F1-2512E6B39561}" xr6:coauthVersionLast="47" xr6:coauthVersionMax="47" xr10:uidLastSave="{00000000-0000-0000-0000-000000000000}"/>
  <bookViews>
    <workbookView xWindow="-33960" yWindow="-2475" windowWidth="22800" windowHeight="14565" xr2:uid="{715E776A-F31B-4794-81EA-72319667ED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L2" i="1"/>
  <c r="L6" i="1"/>
  <c r="L15" i="1"/>
  <c r="L20" i="1" s="1"/>
  <c r="L14" i="1" l="1"/>
  <c r="K11" i="1"/>
  <c r="L10" i="1"/>
  <c r="L7" i="1"/>
  <c r="O3" i="1" s="1"/>
  <c r="O8" i="1" s="1"/>
  <c r="L23" i="1"/>
  <c r="O9" i="1"/>
  <c r="L16" i="1"/>
  <c r="L3" i="1"/>
  <c r="L17" i="1" l="1"/>
  <c r="L11" i="1"/>
  <c r="L12" i="1" s="1"/>
  <c r="O6" i="1" s="1"/>
  <c r="L8" i="1"/>
  <c r="L4" i="1"/>
  <c r="O2" i="1" l="1"/>
  <c r="L19" i="1"/>
  <c r="L21" i="1" s="1"/>
  <c r="O7" i="1" l="1"/>
  <c r="O10" i="1" s="1"/>
  <c r="O4" i="1"/>
  <c r="O14" i="1" l="1"/>
  <c r="O13" i="1"/>
</calcChain>
</file>

<file path=xl/sharedStrings.xml><?xml version="1.0" encoding="utf-8"?>
<sst xmlns="http://schemas.openxmlformats.org/spreadsheetml/2006/main" count="45" uniqueCount="41">
  <si>
    <t>Sales Price</t>
  </si>
  <si>
    <t>Est. Closing Costs</t>
  </si>
  <si>
    <t>Net Sales Proceeds</t>
  </si>
  <si>
    <t>Book Value of Asset</t>
  </si>
  <si>
    <t xml:space="preserve">Total Debt </t>
  </si>
  <si>
    <t>Current Asset Value</t>
  </si>
  <si>
    <t>Depreciation Recapture</t>
  </si>
  <si>
    <t>Long Term Capital Gains Rate</t>
  </si>
  <si>
    <t>Ordinary Income Tax Rate</t>
  </si>
  <si>
    <t>Annual NOI</t>
  </si>
  <si>
    <t>Annual Depreciation</t>
  </si>
  <si>
    <t>Operating Income</t>
  </si>
  <si>
    <t>Debt on Asset</t>
  </si>
  <si>
    <t>Interest Rate</t>
  </si>
  <si>
    <t>Ordinary Income Tax</t>
  </si>
  <si>
    <t>Implied Equity</t>
  </si>
  <si>
    <t>Long Term Capital Gain Expense</t>
  </si>
  <si>
    <t>Depreciation Recapture Expense</t>
  </si>
  <si>
    <t>Debt Repayment</t>
  </si>
  <si>
    <t>Total Fixed Assets</t>
  </si>
  <si>
    <t>Current Asset Value/Sales Price</t>
  </si>
  <si>
    <t>Annual Appreciation Estimate</t>
  </si>
  <si>
    <t>Accumulated Depreciation</t>
  </si>
  <si>
    <t xml:space="preserve">Long Term Capital Gain </t>
  </si>
  <si>
    <t>Total Capital Gain</t>
  </si>
  <si>
    <t>ROE (NOI/Net Equity)</t>
  </si>
  <si>
    <t>ROE + Appreciation + Depreciation</t>
  </si>
  <si>
    <t>ROE + Appreciation</t>
  </si>
  <si>
    <t>Depreciation</t>
  </si>
  <si>
    <t>Depreciation Add Back</t>
  </si>
  <si>
    <t>Interest Expense</t>
  </si>
  <si>
    <t>Est* Annual Appreciation</t>
  </si>
  <si>
    <t>Estimated Closing Costs If Sold</t>
  </si>
  <si>
    <t>Annual Net Operating Income (NOI)</t>
  </si>
  <si>
    <t>Annual Free Cash Flow</t>
  </si>
  <si>
    <t>*Treats principal paydown on the loan as FCF</t>
  </si>
  <si>
    <t>Implied Net Equity Post Sale</t>
  </si>
  <si>
    <t>Returns on Implied Net Equity Post Sale</t>
  </si>
  <si>
    <t xml:space="preserve">Follow me on Twitter: </t>
  </si>
  <si>
    <t>@SFR_Investor</t>
  </si>
  <si>
    <t>Blue =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</si>
</sst>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44" fontId="0" fillId="0" borderId="0" xfId="0" applyNumberFormat="1"/>
    <xf numFmtId="44" fontId="0" fillId="0" borderId="1" xfId="0" applyNumberFormat="1" applyBorder="1"/>
    <xf numFmtId="10" fontId="0" fillId="0" borderId="0" xfId="2" applyNumberFormat="1" applyFont="1"/>
    <xf numFmtId="44" fontId="0" fillId="0" borderId="0" xfId="1" applyFont="1" applyFill="1"/>
    <xf numFmtId="9" fontId="0" fillId="0" borderId="1" xfId="0" applyNumberFormat="1" applyBorder="1"/>
    <xf numFmtId="164" fontId="0" fillId="2" borderId="0" xfId="1" applyNumberFormat="1" applyFont="1" applyFill="1"/>
    <xf numFmtId="44" fontId="0" fillId="2" borderId="0" xfId="1" applyFont="1" applyFill="1"/>
    <xf numFmtId="9" fontId="0" fillId="2" borderId="0" xfId="1" applyNumberFormat="1" applyFont="1" applyFill="1"/>
    <xf numFmtId="10" fontId="0" fillId="2" borderId="0" xfId="0" applyNumberFormat="1" applyFill="1"/>
    <xf numFmtId="0" fontId="0" fillId="3" borderId="0" xfId="0" applyFill="1"/>
    <xf numFmtId="10" fontId="0" fillId="3" borderId="0" xfId="0" applyNumberFormat="1" applyFill="1"/>
    <xf numFmtId="0" fontId="0" fillId="0" borderId="2" xfId="0" applyBorder="1"/>
    <xf numFmtId="44" fontId="0" fillId="0" borderId="2" xfId="1" applyFont="1" applyBorder="1"/>
    <xf numFmtId="44" fontId="0" fillId="0" borderId="1" xfId="1" applyFont="1" applyFill="1" applyBorder="1"/>
    <xf numFmtId="44" fontId="0" fillId="3" borderId="0" xfId="1" applyFont="1" applyFill="1"/>
    <xf numFmtId="0" fontId="0" fillId="4" borderId="0" xfId="0" applyFill="1"/>
    <xf numFmtId="0" fontId="3" fillId="0" borderId="0" xfId="0" applyFont="1"/>
    <xf numFmtId="44" fontId="0" fillId="4" borderId="0" xfId="0" applyNumberFormat="1" applyFill="1"/>
    <xf numFmtId="0" fontId="0" fillId="5" borderId="0" xfId="0" applyFill="1"/>
    <xf numFmtId="44" fontId="0" fillId="5" borderId="0" xfId="1" applyFont="1" applyFill="1"/>
    <xf numFmtId="0" fontId="2" fillId="4" borderId="1" xfId="0" applyFont="1" applyFill="1" applyBorder="1" applyAlignment="1">
      <alignment horizontal="left"/>
    </xf>
    <xf numFmtId="0" fontId="1" fillId="0" borderId="0" xfId="0" applyFont="1"/>
    <xf numFmtId="0" fontId="4" fillId="0" borderId="0" xfId="3"/>
    <xf numFmtId="0" fontId="1" fillId="2" borderId="0" xfId="0" applyFont="1" applyFill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5</xdr:col>
      <xdr:colOff>123825</xdr:colOff>
      <xdr:row>11</xdr:row>
      <xdr:rowOff>133418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93DA72-C502-4F0D-931A-483EDD38B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9550"/>
          <a:ext cx="2552700" cy="2019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witter.com/SFR_Inves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2DCB4-3001-436A-B75F-748004FB5FB8}">
  <dimension ref="B2:Q25"/>
  <sheetViews>
    <sheetView showGridLines="0" tabSelected="1" topLeftCell="B1" workbookViewId="0">
      <selection activeCell="O16" sqref="O16"/>
    </sheetView>
  </sheetViews>
  <sheetFormatPr defaultRowHeight="15" x14ac:dyDescent="0.25"/>
  <cols>
    <col min="7" max="7" width="32.85546875" bestFit="1" customWidth="1"/>
    <col min="8" max="8" width="14.28515625" bestFit="1" customWidth="1"/>
    <col min="10" max="10" width="24.7109375" bestFit="1" customWidth="1"/>
    <col min="11" max="11" width="3.5703125" bestFit="1" customWidth="1"/>
    <col min="12" max="12" width="16.28515625" style="1" bestFit="1" customWidth="1"/>
    <col min="14" max="14" width="31.5703125" bestFit="1" customWidth="1"/>
    <col min="15" max="15" width="14.28515625" bestFit="1" customWidth="1"/>
    <col min="17" max="17" width="12.5703125" bestFit="1" customWidth="1"/>
  </cols>
  <sheetData>
    <row r="2" spans="2:17" x14ac:dyDescent="0.25">
      <c r="G2" t="s">
        <v>20</v>
      </c>
      <c r="H2" s="9">
        <v>825000</v>
      </c>
      <c r="J2" t="s">
        <v>5</v>
      </c>
      <c r="L2" s="7">
        <f>H2</f>
        <v>825000</v>
      </c>
      <c r="N2" t="s">
        <v>23</v>
      </c>
      <c r="O2" s="4">
        <f>L12-L8+L7</f>
        <v>111640</v>
      </c>
    </row>
    <row r="3" spans="2:17" x14ac:dyDescent="0.25">
      <c r="G3" t="s">
        <v>19</v>
      </c>
      <c r="H3" s="9">
        <v>680360</v>
      </c>
      <c r="J3" s="2" t="s">
        <v>4</v>
      </c>
      <c r="K3" s="2"/>
      <c r="L3" s="17">
        <f>H6</f>
        <v>394900</v>
      </c>
      <c r="N3" s="2" t="s">
        <v>6</v>
      </c>
      <c r="O3" s="5">
        <f>-L7</f>
        <v>147150</v>
      </c>
    </row>
    <row r="4" spans="2:17" x14ac:dyDescent="0.25">
      <c r="G4" t="s">
        <v>22</v>
      </c>
      <c r="H4" s="9">
        <v>147150</v>
      </c>
      <c r="J4" s="22" t="s">
        <v>15</v>
      </c>
      <c r="K4" s="22"/>
      <c r="L4" s="23">
        <f>L2-L3</f>
        <v>430100</v>
      </c>
      <c r="N4" t="s">
        <v>24</v>
      </c>
      <c r="O4" s="4">
        <f>SUM(O2:O3)</f>
        <v>258790</v>
      </c>
    </row>
    <row r="6" spans="2:17" x14ac:dyDescent="0.25">
      <c r="G6" t="s">
        <v>12</v>
      </c>
      <c r="H6" s="10">
        <v>394900</v>
      </c>
      <c r="J6" t="s">
        <v>19</v>
      </c>
      <c r="L6" s="7">
        <f>H3</f>
        <v>680360</v>
      </c>
      <c r="N6" s="2" t="s">
        <v>2</v>
      </c>
      <c r="O6" s="5">
        <f>L12</f>
        <v>792000</v>
      </c>
    </row>
    <row r="7" spans="2:17" x14ac:dyDescent="0.25">
      <c r="G7" t="s">
        <v>13</v>
      </c>
      <c r="H7" s="12">
        <v>4.4999999999999998E-2</v>
      </c>
      <c r="J7" s="2" t="s">
        <v>22</v>
      </c>
      <c r="K7" s="2"/>
      <c r="L7" s="3">
        <f>-H4</f>
        <v>-147150</v>
      </c>
      <c r="N7" t="s">
        <v>16</v>
      </c>
      <c r="O7" s="4">
        <f>-O2*H12</f>
        <v>-22328</v>
      </c>
    </row>
    <row r="8" spans="2:17" x14ac:dyDescent="0.25">
      <c r="H8" s="14"/>
      <c r="J8" t="s">
        <v>3</v>
      </c>
      <c r="L8" s="1">
        <f>SUM(L6:L7)</f>
        <v>533210</v>
      </c>
      <c r="N8" t="s">
        <v>17</v>
      </c>
      <c r="O8" s="4">
        <f>H13*-O3</f>
        <v>-36787.5</v>
      </c>
      <c r="Q8" s="4"/>
    </row>
    <row r="9" spans="2:17" x14ac:dyDescent="0.25">
      <c r="G9" t="s">
        <v>32</v>
      </c>
      <c r="H9" s="12">
        <v>0.04</v>
      </c>
      <c r="N9" s="2" t="s">
        <v>18</v>
      </c>
      <c r="O9" s="5">
        <f>-H6</f>
        <v>-394900</v>
      </c>
      <c r="Q9" s="4"/>
    </row>
    <row r="10" spans="2:17" x14ac:dyDescent="0.25">
      <c r="H10" s="14"/>
      <c r="J10" t="s">
        <v>0</v>
      </c>
      <c r="L10" s="1">
        <f>H2</f>
        <v>825000</v>
      </c>
      <c r="N10" s="19" t="s">
        <v>36</v>
      </c>
      <c r="O10" s="21">
        <f>SUM(O6:O9)</f>
        <v>337984.5</v>
      </c>
    </row>
    <row r="11" spans="2:17" x14ac:dyDescent="0.25">
      <c r="G11" t="s">
        <v>8</v>
      </c>
      <c r="H11" s="12">
        <v>0.4</v>
      </c>
      <c r="J11" s="2" t="s">
        <v>1</v>
      </c>
      <c r="K11" s="8">
        <f>H9</f>
        <v>0.04</v>
      </c>
      <c r="L11" s="3">
        <f>L10*-K11</f>
        <v>-33000</v>
      </c>
    </row>
    <row r="12" spans="2:17" x14ac:dyDescent="0.25">
      <c r="G12" t="s">
        <v>7</v>
      </c>
      <c r="H12" s="12">
        <v>0.2</v>
      </c>
      <c r="J12" t="s">
        <v>2</v>
      </c>
      <c r="L12" s="1">
        <f>L10+L11</f>
        <v>792000</v>
      </c>
      <c r="N12" s="24" t="s">
        <v>37</v>
      </c>
      <c r="O12" s="24"/>
    </row>
    <row r="13" spans="2:17" x14ac:dyDescent="0.25">
      <c r="B13" s="25" t="s">
        <v>38</v>
      </c>
      <c r="G13" t="s">
        <v>6</v>
      </c>
      <c r="H13" s="12">
        <v>0.25</v>
      </c>
      <c r="N13" t="s">
        <v>25</v>
      </c>
      <c r="O13" s="6">
        <f>L17/O10</f>
        <v>4.6243244882531592E-2</v>
      </c>
    </row>
    <row r="14" spans="2:17" x14ac:dyDescent="0.25">
      <c r="B14" s="26" t="s">
        <v>39</v>
      </c>
      <c r="H14" s="13"/>
      <c r="J14" t="s">
        <v>11</v>
      </c>
      <c r="L14" s="7">
        <f>H15</f>
        <v>50000</v>
      </c>
      <c r="N14" t="s">
        <v>27</v>
      </c>
      <c r="O14" s="6">
        <f>(L23+L17)/O10</f>
        <v>9.5062051662132441E-2</v>
      </c>
    </row>
    <row r="15" spans="2:17" x14ac:dyDescent="0.25">
      <c r="G15" t="s">
        <v>33</v>
      </c>
      <c r="H15" s="10">
        <v>50000</v>
      </c>
      <c r="J15" t="s">
        <v>28</v>
      </c>
      <c r="L15" s="1">
        <f>-H18</f>
        <v>-16600</v>
      </c>
      <c r="N15" t="s">
        <v>26</v>
      </c>
      <c r="O15" s="6">
        <f>(L17-L15+L23)/O10</f>
        <v>0.14417672999797329</v>
      </c>
    </row>
    <row r="16" spans="2:17" x14ac:dyDescent="0.25">
      <c r="B16" s="27" t="s">
        <v>40</v>
      </c>
      <c r="C16" s="27"/>
      <c r="H16" s="18"/>
      <c r="J16" s="2" t="s">
        <v>30</v>
      </c>
      <c r="K16" s="2"/>
      <c r="L16" s="3">
        <f>H6*-H7</f>
        <v>-17770.5</v>
      </c>
    </row>
    <row r="17" spans="7:12" x14ac:dyDescent="0.25">
      <c r="J17" t="s">
        <v>9</v>
      </c>
      <c r="L17" s="1">
        <f>SUM(L14:L16)</f>
        <v>15629.5</v>
      </c>
    </row>
    <row r="18" spans="7:12" x14ac:dyDescent="0.25">
      <c r="G18" t="s">
        <v>10</v>
      </c>
      <c r="H18" s="10">
        <v>16600</v>
      </c>
    </row>
    <row r="19" spans="7:12" x14ac:dyDescent="0.25">
      <c r="G19" t="s">
        <v>21</v>
      </c>
      <c r="H19" s="11">
        <v>0.02</v>
      </c>
      <c r="J19" t="s">
        <v>14</v>
      </c>
      <c r="L19" s="1">
        <f>-L17*H11</f>
        <v>-6251.8</v>
      </c>
    </row>
    <row r="20" spans="7:12" x14ac:dyDescent="0.25">
      <c r="H20" s="1"/>
      <c r="J20" s="2" t="s">
        <v>29</v>
      </c>
      <c r="K20" s="2"/>
      <c r="L20" s="3">
        <f>-L15</f>
        <v>16600</v>
      </c>
    </row>
    <row r="21" spans="7:12" x14ac:dyDescent="0.25">
      <c r="H21" s="1"/>
      <c r="J21" t="s">
        <v>34</v>
      </c>
      <c r="L21" s="1">
        <f>SUM(L17:L20)</f>
        <v>25977.7</v>
      </c>
    </row>
    <row r="23" spans="7:12" x14ac:dyDescent="0.25">
      <c r="J23" s="15" t="s">
        <v>31</v>
      </c>
      <c r="K23" s="15"/>
      <c r="L23" s="16">
        <f>L2*H19</f>
        <v>16500</v>
      </c>
    </row>
    <row r="25" spans="7:12" x14ac:dyDescent="0.25">
      <c r="G25" s="20" t="s">
        <v>35</v>
      </c>
    </row>
  </sheetData>
  <hyperlinks>
    <hyperlink ref="B14" r:id="rId1" xr:uid="{DD246E0C-744C-43A4-A42B-BE01E1BB8E6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</dc:creator>
  <cp:lastModifiedBy>Benjamin Riehle</cp:lastModifiedBy>
  <dcterms:created xsi:type="dcterms:W3CDTF">2024-05-25T20:23:50Z</dcterms:created>
  <dcterms:modified xsi:type="dcterms:W3CDTF">2024-05-30T15:38:59Z</dcterms:modified>
</cp:coreProperties>
</file>